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https://morepowerph-my.sharepoint.com/personal/cavillena_negrospower_ph/Documents/Documents/NEPC CESRA/Energy Sourcing/09_Power Supply Procurement/CSP/NEPC 2025 20 MW Base Load/Bid Documents.v2/"/>
    </mc:Choice>
  </mc:AlternateContent>
  <xr:revisionPtr revIDLastSave="90" documentId="8_{552916A1-F229-4D82-B402-8793C1AA4466}" xr6:coauthVersionLast="47" xr6:coauthVersionMax="47" xr10:uidLastSave="{195C4017-83C5-4534-9603-4558C69EDA7F}"/>
  <bookViews>
    <workbookView xWindow="-110" yWindow="-110" windowWidth="19420" windowHeight="10300" xr2:uid="{9243C7F7-D226-451F-A733-AC414771D6CE}"/>
  </bookViews>
  <sheets>
    <sheet name="Sheet1" sheetId="1" r:id="rId1"/>
  </sheets>
  <definedNames>
    <definedName name="_xlnm.Print_Area" localSheetId="0">Sheet1!$A$1:$L$72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G26" i="1"/>
  <c r="F14" i="1"/>
  <c r="E48" i="1" l="1"/>
  <c r="E47" i="1"/>
  <c r="F47" i="1" s="1"/>
  <c r="G47" i="1" s="1"/>
  <c r="H47" i="1" s="1"/>
  <c r="I47" i="1" s="1"/>
  <c r="J47" i="1" s="1"/>
  <c r="E42" i="1" l="1"/>
  <c r="F48" i="1"/>
  <c r="G48" i="1" s="1"/>
  <c r="H48" i="1" s="1"/>
  <c r="I48" i="1" s="1"/>
  <c r="J48" i="1" s="1"/>
  <c r="E40" i="1"/>
  <c r="F38" i="1"/>
  <c r="G38" i="1" s="1"/>
  <c r="E35" i="1"/>
  <c r="F33" i="1"/>
  <c r="G33" i="1" s="1"/>
  <c r="J28" i="1"/>
  <c r="I28" i="1"/>
  <c r="H28" i="1"/>
  <c r="G28" i="1"/>
  <c r="F28" i="1"/>
  <c r="J26" i="1"/>
  <c r="I26" i="1"/>
  <c r="F26" i="1"/>
  <c r="F16" i="1"/>
  <c r="G16" i="1" s="1"/>
  <c r="H16" i="1" s="1"/>
  <c r="I16" i="1" s="1"/>
  <c r="J16" i="1" s="1"/>
  <c r="F15" i="1"/>
  <c r="G15" i="1" s="1"/>
  <c r="F34" i="1"/>
  <c r="J13" i="1"/>
  <c r="I13" i="1"/>
  <c r="H13" i="1"/>
  <c r="G13" i="1"/>
  <c r="F13" i="1"/>
  <c r="E30" i="1" l="1"/>
  <c r="E58" i="1" s="1"/>
  <c r="F42" i="1"/>
  <c r="F35" i="1"/>
  <c r="G42" i="1"/>
  <c r="H15" i="1"/>
  <c r="G39" i="1"/>
  <c r="G40" i="1" s="1"/>
  <c r="H33" i="1"/>
  <c r="H38" i="1"/>
  <c r="G14" i="1"/>
  <c r="F39" i="1"/>
  <c r="F40" i="1" s="1"/>
  <c r="F30" i="1" l="1"/>
  <c r="F50" i="1" s="1"/>
  <c r="F52" i="1" s="1"/>
  <c r="F53" i="1" s="1"/>
  <c r="E50" i="1"/>
  <c r="H42" i="1"/>
  <c r="I38" i="1"/>
  <c r="I33" i="1"/>
  <c r="H39" i="1"/>
  <c r="H40" i="1" s="1"/>
  <c r="I15" i="1"/>
  <c r="H14" i="1"/>
  <c r="G34" i="1"/>
  <c r="G35" i="1" s="1"/>
  <c r="G30" i="1" s="1"/>
  <c r="F58" i="1" l="1"/>
  <c r="F60" i="1" s="1"/>
  <c r="F61" i="1" s="1"/>
  <c r="I42" i="1"/>
  <c r="I14" i="1"/>
  <c r="H34" i="1"/>
  <c r="H35" i="1" s="1"/>
  <c r="H30" i="1" s="1"/>
  <c r="H58" i="1" s="1"/>
  <c r="J33" i="1"/>
  <c r="J38" i="1"/>
  <c r="G50" i="1"/>
  <c r="G52" i="1" s="1"/>
  <c r="G53" i="1" s="1"/>
  <c r="G58" i="1"/>
  <c r="G60" i="1" s="1"/>
  <c r="G61" i="1" s="1"/>
  <c r="J15" i="1"/>
  <c r="J39" i="1" s="1"/>
  <c r="I39" i="1"/>
  <c r="I40" i="1" s="1"/>
  <c r="J42" i="1" l="1"/>
  <c r="J40" i="1"/>
  <c r="H50" i="1"/>
  <c r="H52" i="1" s="1"/>
  <c r="H53" i="1" s="1"/>
  <c r="H60" i="1"/>
  <c r="H61" i="1" s="1"/>
  <c r="J14" i="1"/>
  <c r="J34" i="1" s="1"/>
  <c r="J35" i="1" s="1"/>
  <c r="I34" i="1"/>
  <c r="I35" i="1" s="1"/>
  <c r="I30" i="1" s="1"/>
  <c r="J30" i="1" l="1"/>
  <c r="J50" i="1" s="1"/>
  <c r="J52" i="1" s="1"/>
  <c r="J53" i="1" s="1"/>
  <c r="I58" i="1"/>
  <c r="I60" i="1" s="1"/>
  <c r="I61" i="1" s="1"/>
  <c r="I50" i="1"/>
  <c r="I52" i="1" s="1"/>
  <c r="I53" i="1" s="1"/>
  <c r="J58" i="1" l="1"/>
  <c r="J60" i="1" s="1"/>
  <c r="J61" i="1" s="1"/>
  <c r="E62" i="1" s="1"/>
  <c r="E63" i="1" s="1"/>
  <c r="E54" i="1"/>
  <c r="E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tc={A05112F2-582F-4EFC-AACA-4435915424E0}</author>
  </authors>
  <commentList>
    <comment ref="E16" authorId="0" shapeId="0" xr:uid="{A05112F2-582F-4EFC-AACA-4435915424E0}">
      <text>
        <t>[Threaded comment]
Your version of Excel allows you to read this threaded comment; however, any edits to it will get removed if the file is opened in a newer version of Excel. Learn more: https://go.microsoft.com/fwlink/?linkid=870924
Comment:
    Average Exchange Rate for July as of July 11, 2025</t>
      </text>
    </comment>
  </commentList>
</comments>
</file>

<file path=xl/sharedStrings.xml><?xml version="1.0" encoding="utf-8"?>
<sst xmlns="http://schemas.openxmlformats.org/spreadsheetml/2006/main" count="85" uniqueCount="64">
  <si>
    <t>ANNEX "C-1"</t>
  </si>
  <si>
    <t>Competitive Selection Process; Series of 2025</t>
  </si>
  <si>
    <t>FINANCIAL PROPOSAL FORM</t>
  </si>
  <si>
    <t>PHP CPI Escalation Rate</t>
  </si>
  <si>
    <t>TOR 1: 20MW Baseload, Fuel Pass Through</t>
  </si>
  <si>
    <t>US CPI Escalation Rate</t>
  </si>
  <si>
    <t>FOREX Escalation Rate</t>
  </si>
  <si>
    <t xml:space="preserve">Bidder's Company Name </t>
  </si>
  <si>
    <t>NEGROS POWER</t>
  </si>
  <si>
    <t>Assumed Fuel Escalation</t>
  </si>
  <si>
    <t>Offered Capacity:</t>
  </si>
  <si>
    <t>MW</t>
  </si>
  <si>
    <t>Reference Parameters</t>
  </si>
  <si>
    <t>Unit</t>
  </si>
  <si>
    <t xml:space="preserve">Base </t>
  </si>
  <si>
    <t>Year 1</t>
  </si>
  <si>
    <t>Year 2</t>
  </si>
  <si>
    <t>Year 3</t>
  </si>
  <si>
    <t>Year 4</t>
  </si>
  <si>
    <t>Year 5</t>
  </si>
  <si>
    <t>No. of Days</t>
  </si>
  <si>
    <t>days</t>
  </si>
  <si>
    <t>Annual Contracted Energy</t>
  </si>
  <si>
    <t>kWh</t>
  </si>
  <si>
    <t>PH CPI</t>
  </si>
  <si>
    <t>US CPI</t>
  </si>
  <si>
    <t>FOREX</t>
  </si>
  <si>
    <t>PHP/USD</t>
  </si>
  <si>
    <t>Escalation Rates</t>
  </si>
  <si>
    <t>PHP CPI Escalation Rate*</t>
  </si>
  <si>
    <t xml:space="preserve">* Escalation Rates in this Financial Form are assumed  for the purpose of bid evaluation. Escalation will be based on the actual indices upon the implementation of PSAs
** Bidders shall input the commited Fuel Fee. The bidder shall also submit a written explanation with illustration on how it is able to arrive to its committed Fuel Fee. The illustration shall contain the fuel indexation formula, indices used, base fuel, base index/indices as applicable (with base reference at the date of the Bid Opening). The Fuel Fee can be referenced to an independently verifiable indices such as but not limited to NewCastle, HBA, ICI, Forex, etc. </t>
  </si>
  <si>
    <t>US CPI Escalation Rate*</t>
  </si>
  <si>
    <t>FOREX Escalation Rate*</t>
  </si>
  <si>
    <t>Fuel Escalation *,**</t>
  </si>
  <si>
    <t>1. CAPITAL RECOVERY FEE</t>
  </si>
  <si>
    <t>PHP/KWH</t>
  </si>
  <si>
    <t>2. FIXED O&amp;M</t>
  </si>
  <si>
    <t>3. VARIABLE O&amp;M</t>
  </si>
  <si>
    <t>A. PHP COMPONENT</t>
  </si>
  <si>
    <t>V O&amp;M PHP (W/O ESCALATION)</t>
  </si>
  <si>
    <t>V O&amp;M PHP (W/ ESCALATION)</t>
  </si>
  <si>
    <t>TOTAL V O&amp;M PHP</t>
  </si>
  <si>
    <t>B. USD COMPONENT</t>
  </si>
  <si>
    <t>4. FUEL FEE</t>
  </si>
  <si>
    <t>FUEL FEE (W/ ESCALATION)</t>
  </si>
  <si>
    <t>A. FUEL FEE</t>
  </si>
  <si>
    <t>FUEL FEE (W/O ESCALATION)</t>
  </si>
  <si>
    <t>TOTAL GENERATION RATE VAT EXC</t>
  </si>
  <si>
    <t>Rate of Return</t>
  </si>
  <si>
    <t>PRESENT VALUE RATE, VAT EXC</t>
  </si>
  <si>
    <t>ANNUAL GENERATION COST at PV, VAT EX.</t>
  </si>
  <si>
    <t>PHP</t>
  </si>
  <si>
    <t>TOTAL GENERATION COST, VAT EX.</t>
  </si>
  <si>
    <t>LEVELIZED RATE, VAT EXC.</t>
  </si>
  <si>
    <t>VALUE ADDED TAX (VAT) RATE</t>
  </si>
  <si>
    <t>%</t>
  </si>
  <si>
    <t>TOTAL GENERATION RATE VAT INC.</t>
  </si>
  <si>
    <t>PRESENT VALUE RATE, VAT INC.</t>
  </si>
  <si>
    <t>ANNUAL GENERATION COST at PV, VAT IINC.</t>
  </si>
  <si>
    <t>TOTAL GENERATION COST, VAT INC.</t>
  </si>
  <si>
    <t>LEVELIZED RATE, VAT INC.</t>
  </si>
  <si>
    <t>Authorized Representative:</t>
  </si>
  <si>
    <t>Signature Above Printed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</si>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</sst>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000"/>
    <numFmt numFmtId="166" formatCode="0.00000"/>
    <numFmt numFmtId="167" formatCode="_-* #,##0_-;\-* #,##0_-;_-* &quot;-&quot;??_-;_-@_-"/>
  </numFmts>
  <fonts count="19">
    <font>
      <sz val="11"/>
      <color theme="1"/>
      <name val="Aptos Narrow"/>
      <family val="2"/>
      <scheme val="minor"/>
    </font>
    <font>
      <sz val="11"/>
      <color theme="1"/>
      <name val="Aptos Narrow"/>
      <family val="2"/>
      <scheme val="minor"/>
    </font>
    <font>
      <sz val="11"/>
      <color rgb="FF3F3F76"/>
      <name val="Aptos Narrow"/>
      <family val="2"/>
      <scheme val="minor"/>
    </font>
    <font>
      <b/>
      <sz val="11"/>
      <color theme="1"/>
      <name val="Aptos Narrow"/>
      <family val="2"/>
      <scheme val="minor"/>
    </font>
    <font>
      <sz val="12"/>
      <color theme="1"/>
      <name val="Aptos Narrow"/>
      <family val="2"/>
      <scheme val="minor"/>
    </font>
    <font>
      <b/>
      <sz val="24"/>
      <color theme="1"/>
      <name val="Aptos Narrow"/>
      <family val="2"/>
      <scheme val="minor"/>
    </font>
    <font>
      <sz val="11"/>
      <color theme="9" tint="-0.499984740745262"/>
      <name val="Aptos Narrow"/>
      <family val="2"/>
      <scheme val="minor"/>
    </font>
    <font>
      <b/>
      <sz val="14"/>
      <color theme="1"/>
      <name val="Aptos Narrow"/>
      <family val="2"/>
      <scheme val="minor"/>
    </font>
    <font>
      <sz val="14"/>
      <color theme="1"/>
      <name val="Aptos Narrow"/>
      <family val="2"/>
      <scheme val="minor"/>
    </font>
    <font>
      <b/>
      <sz val="16"/>
      <color theme="1"/>
      <name val="Aptos Narrow"/>
      <family val="2"/>
      <scheme val="minor"/>
    </font>
    <font>
      <b/>
      <sz val="13"/>
      <color theme="1"/>
      <name val="Aptos Narrow"/>
      <family val="2"/>
      <scheme val="minor"/>
    </font>
    <font>
      <sz val="16"/>
      <color theme="1"/>
      <name val="Aptos Narrow"/>
      <family val="2"/>
      <scheme val="minor"/>
    </font>
    <font>
      <sz val="13"/>
      <color theme="1"/>
      <name val="Aptos Narrow"/>
      <family val="2"/>
      <scheme val="minor"/>
    </font>
    <font>
      <b/>
      <sz val="12"/>
      <color theme="1"/>
      <name val="Aptos Narrow"/>
      <family val="2"/>
      <scheme val="minor"/>
    </font>
    <font>
      <b/>
      <sz val="14"/>
      <name val="Aptos Narrow"/>
      <family val="2"/>
      <scheme val="minor"/>
    </font>
    <font>
      <b/>
      <sz val="12"/>
      <name val="Aptos Narrow"/>
      <family val="2"/>
      <scheme val="minor"/>
    </font>
    <font>
      <sz val="12"/>
      <name val="Aptos Narrow"/>
      <family val="2"/>
      <scheme val="minor"/>
    </font>
    <font>
      <i/>
      <sz val="12"/>
      <color theme="1"/>
      <name val="Aptos Narrow"/>
      <family val="2"/>
      <scheme val="minor"/>
    </font>
    <font>
      <i/>
      <sz val="14"/>
      <color theme="1"/>
      <name val="Aptos Narrow"/>
      <family val="2"/>
      <scheme val="minor"/>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cellStyleXfs>
  <cellXfs count="107">
    <xf numFmtId="0" fontId="0" fillId="0" borderId="0" xfId="0"/>
    <xf numFmtId="2" fontId="2" fillId="2" borderId="1" xfId="3" applyNumberFormat="1" applyAlignment="1" applyProtection="1">
      <alignment horizontal="center" vertical="center"/>
      <protection locked="0"/>
    </xf>
    <xf numFmtId="165" fontId="15" fillId="2" borderId="4" xfId="3" applyNumberFormat="1" applyFont="1" applyBorder="1" applyAlignment="1" applyProtection="1">
      <alignment horizontal="center" vertical="center"/>
      <protection locked="0"/>
    </xf>
    <xf numFmtId="9" fontId="15" fillId="2" borderId="7" xfId="3" applyNumberFormat="1" applyFont="1" applyBorder="1" applyAlignment="1" applyProtection="1">
      <alignment horizontal="center" vertical="center"/>
      <protection locked="0"/>
    </xf>
    <xf numFmtId="0" fontId="4" fillId="3" borderId="0" xfId="0" applyFont="1" applyFill="1" applyProtection="1">
      <protection locked="0"/>
    </xf>
    <xf numFmtId="43" fontId="4" fillId="0" borderId="0" xfId="1" applyFont="1" applyFill="1" applyProtection="1"/>
    <xf numFmtId="0" fontId="4" fillId="3" borderId="0" xfId="0" applyFont="1" applyFill="1"/>
    <xf numFmtId="0" fontId="5" fillId="3" borderId="0" xfId="0" applyFont="1" applyFill="1" applyAlignment="1">
      <alignment horizontal="right"/>
    </xf>
    <xf numFmtId="0" fontId="4" fillId="0" borderId="0" xfId="0" applyFont="1"/>
    <xf numFmtId="0" fontId="6" fillId="3" borderId="0" xfId="0" applyFont="1" applyFill="1" applyAlignment="1">
      <alignment horizontal="right" vertical="top"/>
    </xf>
    <xf numFmtId="0" fontId="4" fillId="3" borderId="0" xfId="0" applyFont="1" applyFill="1" applyAlignment="1">
      <alignment horizontal="center"/>
    </xf>
    <xf numFmtId="10" fontId="0" fillId="0" borderId="0" xfId="0" applyNumberFormat="1"/>
    <xf numFmtId="0" fontId="0" fillId="3" borderId="0" xfId="0" applyFill="1"/>
    <xf numFmtId="0" fontId="9" fillId="3" borderId="0" xfId="0" applyFont="1" applyFill="1" applyAlignment="1">
      <alignment vertical="top"/>
    </xf>
    <xf numFmtId="0" fontId="8" fillId="3" borderId="0" xfId="0" applyFont="1" applyFill="1"/>
    <xf numFmtId="0" fontId="8" fillId="0" borderId="0" xfId="0" applyFont="1"/>
    <xf numFmtId="0" fontId="11" fillId="3" borderId="0" xfId="0" applyFont="1" applyFill="1"/>
    <xf numFmtId="0" fontId="12" fillId="3" borderId="0" xfId="0" applyFont="1" applyFill="1"/>
    <xf numFmtId="0" fontId="8" fillId="3" borderId="0" xfId="0" applyFont="1" applyFill="1" applyAlignment="1">
      <alignment horizontal="center" vertical="center"/>
    </xf>
    <xf numFmtId="0" fontId="4" fillId="3" borderId="0" xfId="0" applyFont="1" applyFill="1" applyAlignment="1">
      <alignment vertical="center"/>
    </xf>
    <xf numFmtId="0" fontId="11" fillId="3" borderId="0" xfId="0" applyFont="1" applyFill="1" applyAlignment="1">
      <alignment vertical="center"/>
    </xf>
    <xf numFmtId="2" fontId="13" fillId="3" borderId="0" xfId="0" applyNumberFormat="1" applyFont="1" applyFill="1" applyAlignment="1">
      <alignment horizontal="center" vertical="center"/>
    </xf>
    <xf numFmtId="0" fontId="4" fillId="0" borderId="0" xfId="0" applyFont="1" applyAlignment="1">
      <alignment vertical="center"/>
    </xf>
    <xf numFmtId="0" fontId="8" fillId="3" borderId="0" xfId="0" applyFont="1" applyFill="1" applyAlignment="1">
      <alignment vertical="center"/>
    </xf>
    <xf numFmtId="0" fontId="8" fillId="0" borderId="0" xfId="0" applyFont="1" applyAlignment="1">
      <alignment vertical="center"/>
    </xf>
    <xf numFmtId="0" fontId="4" fillId="3" borderId="0" xfId="0" applyFont="1" applyFill="1" applyAlignment="1">
      <alignment horizontal="center" vertical="center"/>
    </xf>
    <xf numFmtId="0" fontId="7" fillId="4" borderId="3" xfId="0" applyFont="1" applyFill="1" applyBorder="1" applyAlignment="1">
      <alignment horizontal="left" vertical="center"/>
    </xf>
    <xf numFmtId="0" fontId="14"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3" borderId="3" xfId="0" applyFont="1" applyFill="1" applyBorder="1" applyAlignment="1">
      <alignment horizontal="left" indent="2"/>
    </xf>
    <xf numFmtId="0" fontId="16" fillId="3" borderId="3" xfId="0" applyFont="1" applyFill="1" applyBorder="1"/>
    <xf numFmtId="0" fontId="16" fillId="3" borderId="3" xfId="0" applyFont="1" applyFill="1" applyBorder="1" applyAlignment="1">
      <alignment horizontal="center"/>
    </xf>
    <xf numFmtId="3" fontId="16" fillId="3" borderId="3" xfId="1" applyNumberFormat="1" applyFont="1" applyFill="1" applyBorder="1" applyAlignment="1" applyProtection="1">
      <alignment horizontal="center"/>
    </xf>
    <xf numFmtId="165" fontId="15" fillId="3" borderId="3" xfId="0" applyNumberFormat="1" applyFont="1" applyFill="1" applyBorder="1" applyAlignment="1">
      <alignment horizontal="center"/>
    </xf>
    <xf numFmtId="165" fontId="16" fillId="3" borderId="3" xfId="0" applyNumberFormat="1" applyFont="1" applyFill="1" applyBorder="1" applyAlignment="1">
      <alignment horizontal="center"/>
    </xf>
    <xf numFmtId="0" fontId="7" fillId="3" borderId="0" xfId="0" applyFont="1" applyFill="1" applyAlignment="1">
      <alignment horizontal="left" indent="5"/>
    </xf>
    <xf numFmtId="0" fontId="4" fillId="3" borderId="0" xfId="0" applyFont="1" applyFill="1" applyAlignment="1">
      <alignment horizontal="left" indent="10"/>
    </xf>
    <xf numFmtId="10" fontId="0" fillId="3" borderId="0" xfId="0" applyNumberFormat="1" applyFill="1" applyAlignment="1">
      <alignment horizontal="center"/>
    </xf>
    <xf numFmtId="0" fontId="0" fillId="3" borderId="0" xfId="0" applyFill="1" applyAlignment="1">
      <alignment horizontal="left" indent="10"/>
    </xf>
    <xf numFmtId="0" fontId="4" fillId="3" borderId="0" xfId="0" applyFont="1" applyFill="1" applyAlignment="1">
      <alignment horizontal="left" indent="8"/>
    </xf>
    <xf numFmtId="10" fontId="0" fillId="3" borderId="0" xfId="0" applyNumberFormat="1" applyFill="1" applyAlignment="1">
      <alignment horizontal="left"/>
    </xf>
    <xf numFmtId="0" fontId="7" fillId="4" borderId="4" xfId="0" applyFont="1" applyFill="1" applyBorder="1" applyAlignment="1">
      <alignment horizontal="left" vertical="center"/>
    </xf>
    <xf numFmtId="0" fontId="7" fillId="4" borderId="4" xfId="0" applyFont="1" applyFill="1" applyBorder="1" applyAlignment="1">
      <alignment horizontal="center" vertical="center"/>
    </xf>
    <xf numFmtId="0" fontId="13" fillId="4" borderId="4" xfId="0" applyFont="1" applyFill="1" applyBorder="1" applyAlignment="1">
      <alignment horizontal="center" vertical="center"/>
    </xf>
    <xf numFmtId="165" fontId="13" fillId="4" borderId="4" xfId="0" applyNumberFormat="1" applyFont="1" applyFill="1" applyBorder="1" applyAlignment="1">
      <alignment horizontal="center" vertical="center"/>
    </xf>
    <xf numFmtId="165" fontId="4" fillId="0" borderId="0" xfId="0" applyNumberFormat="1" applyFont="1"/>
    <xf numFmtId="0" fontId="7" fillId="3" borderId="0" xfId="0" applyFont="1" applyFill="1" applyAlignment="1">
      <alignment horizontal="left" vertical="center"/>
    </xf>
    <xf numFmtId="0" fontId="7" fillId="3" borderId="0" xfId="0" applyFont="1" applyFill="1" applyAlignment="1">
      <alignment horizontal="center" vertical="center"/>
    </xf>
    <xf numFmtId="0" fontId="13" fillId="3" borderId="0" xfId="0" applyFont="1" applyFill="1" applyAlignment="1">
      <alignment horizontal="center" vertical="center"/>
    </xf>
    <xf numFmtId="165" fontId="15" fillId="3" borderId="0" xfId="3" applyNumberFormat="1" applyFont="1" applyFill="1" applyBorder="1" applyAlignment="1" applyProtection="1">
      <alignment horizontal="center" vertical="center"/>
    </xf>
    <xf numFmtId="165" fontId="13" fillId="3" borderId="0" xfId="0" applyNumberFormat="1" applyFont="1" applyFill="1" applyAlignment="1">
      <alignment horizontal="center" vertical="center"/>
    </xf>
    <xf numFmtId="165" fontId="4" fillId="3" borderId="0" xfId="0" applyNumberFormat="1" applyFont="1" applyFill="1"/>
    <xf numFmtId="0" fontId="13" fillId="3" borderId="0" xfId="0" applyFont="1" applyFill="1"/>
    <xf numFmtId="0" fontId="13" fillId="3" borderId="0" xfId="0" applyFont="1" applyFill="1" applyAlignment="1">
      <alignment vertical="center"/>
    </xf>
    <xf numFmtId="0" fontId="4" fillId="3" borderId="4" xfId="0" applyFont="1" applyFill="1" applyBorder="1" applyAlignment="1">
      <alignment horizontal="left" vertical="center" indent="2"/>
    </xf>
    <xf numFmtId="0" fontId="4" fillId="3" borderId="4" xfId="0" applyFont="1" applyFill="1" applyBorder="1" applyAlignment="1">
      <alignment horizontal="center"/>
    </xf>
    <xf numFmtId="165" fontId="4" fillId="3" borderId="4" xfId="0" applyNumberFormat="1" applyFont="1" applyFill="1" applyBorder="1" applyAlignment="1">
      <alignment horizontal="center"/>
    </xf>
    <xf numFmtId="165" fontId="15" fillId="3" borderId="4" xfId="0" applyNumberFormat="1" applyFont="1" applyFill="1" applyBorder="1" applyAlignment="1">
      <alignment horizontal="center"/>
    </xf>
    <xf numFmtId="166" fontId="4" fillId="3" borderId="4" xfId="0" applyNumberFormat="1" applyFont="1" applyFill="1" applyBorder="1" applyAlignment="1">
      <alignment horizontal="center"/>
    </xf>
    <xf numFmtId="166" fontId="4" fillId="3" borderId="0" xfId="0" applyNumberFormat="1" applyFont="1" applyFill="1"/>
    <xf numFmtId="0" fontId="7" fillId="4" borderId="0" xfId="0" applyFont="1" applyFill="1" applyAlignment="1">
      <alignment horizontal="left" vertical="center"/>
    </xf>
    <xf numFmtId="0" fontId="7" fillId="4" borderId="0" xfId="0" applyFont="1" applyFill="1" applyAlignment="1">
      <alignment horizontal="center" vertical="center"/>
    </xf>
    <xf numFmtId="166" fontId="13" fillId="4" borderId="0" xfId="0" applyNumberFormat="1" applyFont="1" applyFill="1" applyAlignment="1">
      <alignment horizontal="center" vertical="center"/>
    </xf>
    <xf numFmtId="165" fontId="13" fillId="4" borderId="0" xfId="0" applyNumberFormat="1" applyFont="1" applyFill="1" applyAlignment="1">
      <alignment horizontal="center" vertical="center"/>
    </xf>
    <xf numFmtId="165" fontId="4" fillId="3" borderId="0" xfId="0" applyNumberFormat="1" applyFont="1" applyFill="1" applyAlignment="1">
      <alignment horizontal="center" vertical="center"/>
    </xf>
    <xf numFmtId="0" fontId="0" fillId="3" borderId="0" xfId="0" applyFill="1" applyAlignment="1">
      <alignment vertical="center"/>
    </xf>
    <xf numFmtId="165" fontId="15" fillId="0" borderId="4" xfId="3" applyNumberFormat="1" applyFont="1" applyFill="1" applyBorder="1" applyAlignment="1" applyProtection="1">
      <alignment horizontal="center" vertical="center"/>
    </xf>
    <xf numFmtId="0" fontId="3" fillId="4" borderId="4" xfId="0" applyFont="1" applyFill="1" applyBorder="1" applyAlignment="1">
      <alignment vertical="center"/>
    </xf>
    <xf numFmtId="0" fontId="13" fillId="4" borderId="4" xfId="0" applyFont="1" applyFill="1" applyBorder="1" applyAlignment="1">
      <alignment vertical="center"/>
    </xf>
    <xf numFmtId="0" fontId="4" fillId="3" borderId="4" xfId="0" applyFont="1" applyFill="1" applyBorder="1"/>
    <xf numFmtId="10" fontId="4" fillId="3" borderId="4" xfId="2" applyNumberFormat="1" applyFont="1" applyFill="1" applyBorder="1" applyAlignment="1" applyProtection="1">
      <alignment horizontal="center" vertical="center"/>
    </xf>
    <xf numFmtId="0" fontId="4" fillId="3" borderId="4" xfId="0" applyFont="1" applyFill="1" applyBorder="1" applyAlignment="1">
      <alignment horizontal="center" vertical="center"/>
    </xf>
    <xf numFmtId="167" fontId="4" fillId="3" borderId="4" xfId="1" applyNumberFormat="1" applyFont="1" applyFill="1" applyBorder="1" applyProtection="1"/>
    <xf numFmtId="167" fontId="4" fillId="3" borderId="4" xfId="0" applyNumberFormat="1" applyFont="1" applyFill="1" applyBorder="1" applyAlignment="1">
      <alignment horizontal="center" vertical="center"/>
    </xf>
    <xf numFmtId="164" fontId="4" fillId="0" borderId="0" xfId="0" applyNumberFormat="1" applyFont="1"/>
    <xf numFmtId="0" fontId="3" fillId="4" borderId="0" xfId="0" applyFont="1" applyFill="1" applyAlignment="1">
      <alignment vertical="center"/>
    </xf>
    <xf numFmtId="0" fontId="13" fillId="4" borderId="0" xfId="0" applyFont="1" applyFill="1" applyAlignment="1">
      <alignment horizontal="center" vertical="center"/>
    </xf>
    <xf numFmtId="0" fontId="3" fillId="4" borderId="3" xfId="0" applyFont="1" applyFill="1" applyBorder="1" applyAlignment="1">
      <alignment vertical="center"/>
    </xf>
    <xf numFmtId="0" fontId="13" fillId="4" borderId="3" xfId="0" applyFont="1" applyFill="1" applyBorder="1" applyAlignment="1">
      <alignment vertical="center"/>
    </xf>
    <xf numFmtId="165" fontId="13" fillId="4" borderId="3" xfId="0" applyNumberFormat="1" applyFont="1" applyFill="1" applyBorder="1" applyAlignment="1">
      <alignment horizontal="center" vertical="center"/>
    </xf>
    <xf numFmtId="0" fontId="4" fillId="3" borderId="3" xfId="0" applyFont="1" applyFill="1" applyBorder="1"/>
    <xf numFmtId="10" fontId="4" fillId="3" borderId="3" xfId="2" applyNumberFormat="1" applyFont="1" applyFill="1" applyBorder="1" applyAlignment="1" applyProtection="1">
      <alignment horizontal="center" vertical="center"/>
    </xf>
    <xf numFmtId="0" fontId="4" fillId="3" borderId="3" xfId="0" applyFont="1" applyFill="1" applyBorder="1" applyAlignment="1">
      <alignment horizontal="center"/>
    </xf>
    <xf numFmtId="0" fontId="13" fillId="4" borderId="3" xfId="0" applyFont="1" applyFill="1" applyBorder="1" applyAlignment="1">
      <alignment horizontal="center" vertical="center"/>
    </xf>
    <xf numFmtId="0" fontId="9" fillId="5" borderId="0" xfId="0" applyFont="1" applyFill="1" applyAlignment="1">
      <alignment vertical="center"/>
    </xf>
    <xf numFmtId="0" fontId="9" fillId="5" borderId="0" xfId="0" applyFont="1" applyFill="1" applyAlignment="1">
      <alignment horizontal="center" vertical="center"/>
    </xf>
    <xf numFmtId="165" fontId="9" fillId="5" borderId="0" xfId="0" applyNumberFormat="1" applyFont="1" applyFill="1" applyAlignment="1">
      <alignment horizontal="center" vertical="center"/>
    </xf>
    <xf numFmtId="0" fontId="7" fillId="3" borderId="0" xfId="0" applyFont="1" applyFill="1" applyAlignment="1">
      <alignment vertical="center" shrinkToFit="1"/>
    </xf>
    <xf numFmtId="0" fontId="18" fillId="3" borderId="11" xfId="0" applyFont="1" applyFill="1" applyBorder="1"/>
    <xf numFmtId="0" fontId="18" fillId="3" borderId="11" xfId="0" applyFont="1" applyFill="1" applyBorder="1" applyAlignment="1">
      <alignment horizontal="center"/>
    </xf>
    <xf numFmtId="0" fontId="18" fillId="3" borderId="0" xfId="0" applyFont="1" applyFill="1"/>
    <xf numFmtId="0" fontId="18" fillId="3" borderId="0" xfId="0" applyFont="1" applyFill="1" applyAlignment="1">
      <alignment horizontal="center"/>
    </xf>
    <xf numFmtId="0" fontId="4" fillId="3" borderId="10" xfId="0" applyFont="1" applyFill="1" applyBorder="1" applyAlignment="1" applyProtection="1">
      <alignment horizontal="center"/>
      <protection locked="0"/>
    </xf>
    <xf numFmtId="0" fontId="4" fillId="3" borderId="0" xfId="0" applyFont="1" applyFill="1" applyAlignment="1">
      <alignment horizontal="center"/>
    </xf>
    <xf numFmtId="0" fontId="7" fillId="3" borderId="0" xfId="0" applyFont="1" applyFill="1" applyAlignment="1">
      <alignment horizontal="center"/>
    </xf>
    <xf numFmtId="0" fontId="8" fillId="3" borderId="0" xfId="0" applyFont="1" applyFill="1" applyAlignment="1">
      <alignment horizontal="center"/>
    </xf>
    <xf numFmtId="0" fontId="10" fillId="4" borderId="2" xfId="0" applyFont="1" applyFill="1" applyBorder="1" applyAlignment="1" applyProtection="1">
      <alignment horizontal="center" vertical="top"/>
      <protection locked="0"/>
    </xf>
    <xf numFmtId="0" fontId="10" fillId="4" borderId="0" xfId="0" applyFont="1" applyFill="1" applyAlignment="1" applyProtection="1">
      <alignment horizontal="center" vertical="top"/>
      <protection locked="0"/>
    </xf>
    <xf numFmtId="0" fontId="17" fillId="3" borderId="0" xfId="0" applyFont="1" applyFill="1" applyAlignment="1">
      <alignment horizontal="left" vertical="top" wrapText="1"/>
    </xf>
    <xf numFmtId="0" fontId="4" fillId="3" borderId="5" xfId="0" applyFont="1" applyFill="1" applyBorder="1" applyAlignment="1">
      <alignment horizontal="left" indent="2"/>
    </xf>
    <xf numFmtId="0" fontId="4" fillId="3" borderId="6" xfId="0" applyFont="1" applyFill="1" applyBorder="1" applyAlignment="1">
      <alignment horizontal="left" indent="2"/>
    </xf>
    <xf numFmtId="0" fontId="0" fillId="0" borderId="5" xfId="0" applyBorder="1" applyAlignment="1">
      <alignment horizontal="left" vertical="center" indent="2"/>
    </xf>
    <xf numFmtId="0" fontId="0" fillId="0" borderId="6" xfId="0" applyBorder="1" applyAlignment="1">
      <alignment horizontal="left" vertical="center" indent="2"/>
    </xf>
    <xf numFmtId="0" fontId="4" fillId="3" borderId="8" xfId="0" applyFont="1" applyFill="1" applyBorder="1" applyAlignment="1">
      <alignment horizontal="left" indent="2"/>
    </xf>
    <xf numFmtId="0" fontId="4" fillId="3" borderId="9" xfId="0" applyFont="1" applyFill="1" applyBorder="1" applyAlignment="1">
      <alignment horizontal="left" indent="2"/>
    </xf>
  </cellXfs>
  <cellStyles count="4">
    <cellStyle name="Comma" xfId="1" builtinId="3"/>
    <cellStyle name="Input" xfId="3" builtinId="2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129645</xdr:colOff>
      <xdr:row>3</xdr:row>
      <xdr:rowOff>57150</xdr:rowOff>
    </xdr:to>
    <xdr:pic>
      <xdr:nvPicPr>
        <xdr:cNvPr id="3" name="Picture 2">
          <a:extLst>
            <a:ext uri="{FF2B5EF4-FFF2-40B4-BE49-F238E27FC236}">
              <a16:creationId xmlns:a16="http://schemas.microsoft.com/office/drawing/2014/main" id="{1451AD64-E955-727B-9047-F68D91FF803B}"/>
            </a:ext>
          </a:extLst>
        </xdr:cNvPr>
        <xdr:cNvPicPr>
          <a:picLocks noChangeAspect="1"/>
        </xdr:cNvPicPr>
      </xdr:nvPicPr>
      <xdr:blipFill>
        <a:blip xmlns:r="http://schemas.openxmlformats.org/officeDocument/2006/relationships" r:embed="rId1"/>
        <a:stretch>
          <a:fillRect/>
        </a:stretch>
      </xdr:blipFill>
      <xdr:spPr>
        <a:xfrm>
          <a:off x="38100" y="66675"/>
          <a:ext cx="3415770" cy="7905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an John A. Villena" id="{ECB574E3-8301-458E-9C48-E04A5FEDF2CE}" userId="S::cavillena@negrospower.ph::ab77c782-f506-4047-a432-a846775c03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6" dT="2025-07-12T03:21:43.23" personId="{ECB574E3-8301-458E-9C48-E04A5FEDF2CE}" id="{A05112F2-582F-4EFC-AACA-4435915424E0}">
    <text>Average Exchange Rate for July as of July 11,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91ABF-AEF0-4D92-B79A-CE0DB2619CA1}">
  <dimension ref="A1:P82"/>
  <sheetViews>
    <sheetView tabSelected="1" zoomScale="80" zoomScaleNormal="80" zoomScaleSheetLayoutView="90" workbookViewId="0">
      <selection activeCell="G64" sqref="G64"/>
    </sheetView>
  </sheetViews>
  <sheetFormatPr defaultRowHeight="15.95"/>
  <cols>
    <col min="1" max="1" width="1" style="8" customWidth="1"/>
    <col min="2" max="2" width="2.5703125" style="8" customWidth="1"/>
    <col min="3" max="3" width="45" style="8" customWidth="1"/>
    <col min="4" max="4" width="15.42578125" style="8" customWidth="1"/>
    <col min="5" max="5" width="19.42578125" style="8" customWidth="1"/>
    <col min="6" max="10" width="17" style="8" customWidth="1"/>
    <col min="11" max="11" width="1.85546875" style="8" customWidth="1"/>
    <col min="12" max="12" width="1.5703125" style="8" customWidth="1"/>
    <col min="13" max="13" width="14.5703125" style="8" customWidth="1"/>
    <col min="14" max="14" width="10.5703125" style="8" customWidth="1"/>
    <col min="15" max="15" width="8.85546875" style="8"/>
    <col min="16" max="16" width="1" style="8" customWidth="1"/>
  </cols>
  <sheetData>
    <row r="1" spans="1:16" ht="30.95">
      <c r="A1" s="6"/>
      <c r="B1" s="6"/>
      <c r="C1" s="6"/>
      <c r="D1" s="6"/>
      <c r="E1" s="6"/>
      <c r="F1" s="6"/>
      <c r="G1" s="6"/>
      <c r="H1" s="6"/>
      <c r="I1" s="6"/>
      <c r="J1" s="6"/>
      <c r="K1" s="7" t="s">
        <v>0</v>
      </c>
      <c r="P1" s="6"/>
    </row>
    <row r="2" spans="1:16">
      <c r="A2" s="6"/>
      <c r="B2" s="6"/>
      <c r="C2" s="6"/>
      <c r="D2" s="6"/>
      <c r="E2" s="6"/>
      <c r="F2" s="6"/>
      <c r="G2" s="6"/>
      <c r="H2" s="6"/>
      <c r="I2" s="6"/>
      <c r="J2" s="6"/>
      <c r="K2" s="9" t="s">
        <v>1</v>
      </c>
      <c r="P2" s="6"/>
    </row>
    <row r="3" spans="1:16">
      <c r="A3" s="6"/>
      <c r="B3" s="95"/>
      <c r="C3" s="95"/>
      <c r="D3" s="95"/>
      <c r="E3" s="95"/>
      <c r="F3" s="95"/>
      <c r="G3" s="95"/>
      <c r="H3" s="95"/>
      <c r="I3" s="95"/>
      <c r="J3" s="95"/>
      <c r="K3" s="95"/>
      <c r="P3" s="6"/>
    </row>
    <row r="4" spans="1:16" ht="18.600000000000001">
      <c r="A4" s="6"/>
      <c r="B4" s="96" t="s">
        <v>2</v>
      </c>
      <c r="C4" s="96"/>
      <c r="D4" s="96"/>
      <c r="E4" s="96"/>
      <c r="F4" s="96"/>
      <c r="G4" s="96"/>
      <c r="H4" s="96"/>
      <c r="I4" s="96"/>
      <c r="J4" s="96"/>
      <c r="K4" s="96"/>
      <c r="M4" s="8" t="s">
        <v>3</v>
      </c>
      <c r="O4" s="11">
        <v>0.03</v>
      </c>
      <c r="P4" s="6"/>
    </row>
    <row r="5" spans="1:16" ht="18.600000000000001">
      <c r="A5" s="12"/>
      <c r="B5" s="97" t="s">
        <v>4</v>
      </c>
      <c r="C5" s="97"/>
      <c r="D5" s="97"/>
      <c r="E5" s="97"/>
      <c r="F5" s="97"/>
      <c r="G5" s="97"/>
      <c r="H5" s="97"/>
      <c r="I5" s="97"/>
      <c r="J5" s="97"/>
      <c r="K5" s="97"/>
      <c r="L5"/>
      <c r="M5" t="s">
        <v>5</v>
      </c>
      <c r="N5"/>
      <c r="O5" s="11">
        <v>0.02</v>
      </c>
      <c r="P5" s="12"/>
    </row>
    <row r="6" spans="1:16">
      <c r="A6" s="6"/>
      <c r="B6" s="6"/>
      <c r="C6" s="6"/>
      <c r="D6" s="6"/>
      <c r="E6" s="6"/>
      <c r="F6" s="6"/>
      <c r="G6" s="6"/>
      <c r="H6" s="6"/>
      <c r="I6" s="6"/>
      <c r="J6" s="6"/>
      <c r="K6" s="6"/>
      <c r="M6" s="8" t="s">
        <v>6</v>
      </c>
      <c r="O6" s="11">
        <v>1.4999999999999999E-2</v>
      </c>
      <c r="P6" s="6"/>
    </row>
    <row r="7" spans="1:16" ht="21">
      <c r="A7" s="6"/>
      <c r="B7" s="13" t="s">
        <v>7</v>
      </c>
      <c r="C7" s="13"/>
      <c r="D7" s="98" t="s">
        <v>8</v>
      </c>
      <c r="E7" s="99"/>
      <c r="F7" s="99"/>
      <c r="G7" s="99"/>
      <c r="H7" s="99"/>
      <c r="I7" s="99"/>
      <c r="J7" s="99"/>
      <c r="K7" s="14"/>
      <c r="L7" s="15"/>
      <c r="M7" s="8" t="s">
        <v>9</v>
      </c>
      <c r="O7" s="11">
        <v>0.03</v>
      </c>
      <c r="P7" s="6"/>
    </row>
    <row r="8" spans="1:16" ht="21">
      <c r="A8" s="6"/>
      <c r="B8" s="16"/>
      <c r="C8" s="16"/>
      <c r="D8" s="16"/>
      <c r="E8" s="17"/>
      <c r="F8" s="18"/>
      <c r="G8" s="14"/>
      <c r="H8" s="14"/>
      <c r="I8" s="14"/>
      <c r="J8" s="14"/>
      <c r="K8" s="14"/>
      <c r="L8" s="15"/>
      <c r="P8" s="6"/>
    </row>
    <row r="9" spans="1:16" ht="21">
      <c r="A9" s="19"/>
      <c r="B9" s="20" t="s">
        <v>10</v>
      </c>
      <c r="C9" s="20"/>
      <c r="D9" s="1"/>
      <c r="E9" s="21" t="s">
        <v>11</v>
      </c>
      <c r="F9" s="22"/>
      <c r="G9" s="19"/>
      <c r="H9" s="19"/>
      <c r="I9" s="19"/>
      <c r="J9" s="19"/>
      <c r="K9" s="23"/>
      <c r="L9" s="24"/>
      <c r="M9" s="22"/>
      <c r="N9" s="22"/>
      <c r="O9" s="22"/>
      <c r="P9" s="19"/>
    </row>
    <row r="10" spans="1:16" ht="21">
      <c r="A10" s="6"/>
      <c r="B10" s="16"/>
      <c r="C10" s="16"/>
      <c r="D10" s="6"/>
      <c r="E10" s="6"/>
      <c r="F10" s="25"/>
      <c r="G10" s="6"/>
      <c r="H10" s="6"/>
      <c r="I10" s="6"/>
      <c r="J10" s="6"/>
      <c r="K10" s="14"/>
      <c r="L10" s="15"/>
      <c r="P10" s="6"/>
    </row>
    <row r="11" spans="1:16" ht="18.600000000000001">
      <c r="A11" s="25"/>
      <c r="B11" s="26" t="s">
        <v>12</v>
      </c>
      <c r="C11" s="27"/>
      <c r="D11" s="28" t="s">
        <v>13</v>
      </c>
      <c r="E11" s="28" t="s">
        <v>14</v>
      </c>
      <c r="F11" s="28" t="s">
        <v>15</v>
      </c>
      <c r="G11" s="28" t="s">
        <v>16</v>
      </c>
      <c r="H11" s="28" t="s">
        <v>17</v>
      </c>
      <c r="I11" s="28" t="s">
        <v>18</v>
      </c>
      <c r="J11" s="28" t="s">
        <v>19</v>
      </c>
      <c r="K11" s="18"/>
      <c r="L11" s="29"/>
      <c r="M11" s="30"/>
      <c r="N11" s="30"/>
      <c r="O11" s="30"/>
      <c r="P11" s="25"/>
    </row>
    <row r="12" spans="1:16">
      <c r="A12" s="6"/>
      <c r="B12" s="31" t="s">
        <v>20</v>
      </c>
      <c r="C12" s="32"/>
      <c r="D12" s="33" t="s">
        <v>21</v>
      </c>
      <c r="E12" s="33"/>
      <c r="F12" s="33">
        <v>365</v>
      </c>
      <c r="G12" s="33">
        <v>365</v>
      </c>
      <c r="H12" s="33">
        <v>365</v>
      </c>
      <c r="I12" s="33">
        <v>366</v>
      </c>
      <c r="J12" s="33">
        <v>365</v>
      </c>
      <c r="K12" s="6"/>
      <c r="P12" s="6"/>
    </row>
    <row r="13" spans="1:16">
      <c r="A13" s="6"/>
      <c r="B13" s="31" t="s">
        <v>22</v>
      </c>
      <c r="C13" s="32"/>
      <c r="D13" s="33" t="s">
        <v>23</v>
      </c>
      <c r="E13" s="33"/>
      <c r="F13" s="34">
        <f>$D$9*24*F12*1000</f>
        <v>0</v>
      </c>
      <c r="G13" s="34">
        <f>$D$9*24*G12*1000</f>
        <v>0</v>
      </c>
      <c r="H13" s="34">
        <f>$D$9*24*H12*1000</f>
        <v>0</v>
      </c>
      <c r="I13" s="34">
        <f t="shared" ref="I13:J13" si="0">$D$9*24*I12*1000</f>
        <v>0</v>
      </c>
      <c r="J13" s="34">
        <f t="shared" si="0"/>
        <v>0</v>
      </c>
      <c r="K13" s="6"/>
      <c r="P13" s="6"/>
    </row>
    <row r="14" spans="1:16">
      <c r="A14" s="6"/>
      <c r="B14" s="31" t="s">
        <v>24</v>
      </c>
      <c r="C14" s="32"/>
      <c r="D14" s="33"/>
      <c r="E14" s="35">
        <v>127.4</v>
      </c>
      <c r="F14" s="36">
        <f>E14*(1+$O$4)</f>
        <v>131.22200000000001</v>
      </c>
      <c r="G14" s="36">
        <f>F14*(1+$O$4)</f>
        <v>135.15866000000003</v>
      </c>
      <c r="H14" s="36">
        <f>G14*(1+$O$4)</f>
        <v>139.21341980000003</v>
      </c>
      <c r="I14" s="36">
        <f>H14*(1+$O$4)</f>
        <v>143.38982239400002</v>
      </c>
      <c r="J14" s="36">
        <f t="shared" ref="J14" si="1">I14*(1+$O$4)</f>
        <v>147.69151706582002</v>
      </c>
      <c r="K14" s="6"/>
      <c r="P14" s="6"/>
    </row>
    <row r="15" spans="1:16">
      <c r="A15" s="6"/>
      <c r="B15" s="31" t="s">
        <v>25</v>
      </c>
      <c r="C15" s="32"/>
      <c r="D15" s="33"/>
      <c r="E15" s="35">
        <v>322.56099999999998</v>
      </c>
      <c r="F15" s="36">
        <f>E15*(1+$O$5)</f>
        <v>329.01221999999996</v>
      </c>
      <c r="G15" s="36">
        <f>F15*(1+$O$5)</f>
        <v>335.59246439999998</v>
      </c>
      <c r="H15" s="36">
        <f>G15*(1+$O$5)</f>
        <v>342.30431368799998</v>
      </c>
      <c r="I15" s="36">
        <f t="shared" ref="I15:J15" si="2">H15*(1+$O$5)</f>
        <v>349.15039996176</v>
      </c>
      <c r="J15" s="36">
        <f t="shared" si="2"/>
        <v>356.13340796099521</v>
      </c>
      <c r="K15" s="6"/>
      <c r="P15" s="6"/>
    </row>
    <row r="16" spans="1:16" hidden="1">
      <c r="A16" s="6"/>
      <c r="B16" s="31" t="s">
        <v>26</v>
      </c>
      <c r="C16" s="32"/>
      <c r="D16" s="33" t="s">
        <v>27</v>
      </c>
      <c r="E16" s="35">
        <v>56.418999999999997</v>
      </c>
      <c r="F16" s="36">
        <f>E16*(1+$O$6)</f>
        <v>57.265284999999992</v>
      </c>
      <c r="G16" s="36">
        <f>F16*(1+$O$6)</f>
        <v>58.124264274999987</v>
      </c>
      <c r="H16" s="36">
        <f>G16*(1+$O$6)</f>
        <v>58.996128239124978</v>
      </c>
      <c r="I16" s="36">
        <f t="shared" ref="I16:J16" si="3">H16*(1+$O$6)</f>
        <v>59.88107016271185</v>
      </c>
      <c r="J16" s="36">
        <f t="shared" si="3"/>
        <v>60.779286215152524</v>
      </c>
      <c r="K16" s="6"/>
      <c r="P16" s="6"/>
    </row>
    <row r="17" spans="1:16">
      <c r="A17" s="6"/>
      <c r="B17" s="6"/>
      <c r="C17" s="6"/>
      <c r="D17" s="6"/>
      <c r="E17" s="6"/>
      <c r="F17" s="6"/>
      <c r="G17" s="6"/>
      <c r="H17" s="6"/>
      <c r="I17" s="6"/>
      <c r="J17" s="6"/>
      <c r="K17" s="6"/>
      <c r="P17" s="6"/>
    </row>
    <row r="18" spans="1:16" ht="18.600000000000001">
      <c r="A18" s="6"/>
      <c r="B18" s="6"/>
      <c r="C18" s="37" t="s">
        <v>28</v>
      </c>
      <c r="D18" s="6"/>
      <c r="E18" s="6"/>
      <c r="F18" s="6"/>
      <c r="G18" s="6"/>
      <c r="H18" s="6"/>
      <c r="I18" s="6"/>
      <c r="J18" s="6"/>
      <c r="K18" s="6"/>
      <c r="P18" s="6"/>
    </row>
    <row r="19" spans="1:16">
      <c r="A19" s="6"/>
      <c r="B19" s="6"/>
      <c r="C19" s="38" t="s">
        <v>29</v>
      </c>
      <c r="D19" s="39">
        <v>0.03</v>
      </c>
      <c r="E19" s="100" t="s">
        <v>30</v>
      </c>
      <c r="F19" s="100"/>
      <c r="G19" s="100"/>
      <c r="H19" s="100"/>
      <c r="I19" s="100"/>
      <c r="J19" s="100"/>
      <c r="K19" s="6"/>
      <c r="P19" s="6"/>
    </row>
    <row r="20" spans="1:16">
      <c r="A20" s="6"/>
      <c r="B20" s="6"/>
      <c r="C20" s="40" t="s">
        <v>31</v>
      </c>
      <c r="D20" s="39">
        <v>0.02</v>
      </c>
      <c r="E20" s="100"/>
      <c r="F20" s="100"/>
      <c r="G20" s="100"/>
      <c r="H20" s="100"/>
      <c r="I20" s="100"/>
      <c r="J20" s="100"/>
      <c r="K20" s="6"/>
      <c r="P20" s="6"/>
    </row>
    <row r="21" spans="1:16">
      <c r="A21" s="6"/>
      <c r="B21" s="6"/>
      <c r="C21" s="38" t="s">
        <v>32</v>
      </c>
      <c r="D21" s="39">
        <v>1.4999999999999999E-2</v>
      </c>
      <c r="E21" s="100"/>
      <c r="F21" s="100"/>
      <c r="G21" s="100"/>
      <c r="H21" s="100"/>
      <c r="I21" s="100"/>
      <c r="J21" s="100"/>
      <c r="K21" s="6"/>
      <c r="P21" s="6"/>
    </row>
    <row r="22" spans="1:16">
      <c r="A22" s="6"/>
      <c r="B22" s="6"/>
      <c r="C22" s="38" t="s">
        <v>33</v>
      </c>
      <c r="D22" s="39">
        <v>0.03</v>
      </c>
      <c r="E22" s="100"/>
      <c r="F22" s="100"/>
      <c r="G22" s="100"/>
      <c r="H22" s="100"/>
      <c r="I22" s="100"/>
      <c r="J22" s="100"/>
      <c r="K22" s="6"/>
      <c r="P22" s="6"/>
    </row>
    <row r="23" spans="1:16">
      <c r="A23" s="6"/>
      <c r="B23" s="6"/>
      <c r="C23" s="41"/>
      <c r="D23" s="42"/>
      <c r="E23" s="100"/>
      <c r="F23" s="100"/>
      <c r="G23" s="100"/>
      <c r="H23" s="100"/>
      <c r="I23" s="100"/>
      <c r="J23" s="100"/>
      <c r="K23" s="6"/>
      <c r="P23" s="6"/>
    </row>
    <row r="24" spans="1:16">
      <c r="A24" s="6"/>
      <c r="B24" s="6"/>
      <c r="C24" s="41"/>
      <c r="D24" s="42"/>
      <c r="E24" s="100"/>
      <c r="F24" s="100"/>
      <c r="G24" s="100"/>
      <c r="H24" s="100"/>
      <c r="I24" s="100"/>
      <c r="J24" s="100"/>
      <c r="K24" s="6"/>
      <c r="P24" s="6"/>
    </row>
    <row r="25" spans="1:16">
      <c r="A25" s="6"/>
      <c r="B25" s="6"/>
      <c r="C25" s="6"/>
      <c r="D25" s="6"/>
      <c r="E25" s="6"/>
      <c r="F25" s="6"/>
      <c r="G25" s="6"/>
      <c r="H25" s="6"/>
      <c r="I25" s="6"/>
      <c r="J25" s="6"/>
      <c r="K25" s="6"/>
      <c r="P25" s="6"/>
    </row>
    <row r="26" spans="1:16" ht="18.600000000000001">
      <c r="A26" s="6"/>
      <c r="B26" s="43" t="s">
        <v>34</v>
      </c>
      <c r="C26" s="44"/>
      <c r="D26" s="45" t="s">
        <v>35</v>
      </c>
      <c r="E26" s="2"/>
      <c r="F26" s="46">
        <f>$E$26</f>
        <v>0</v>
      </c>
      <c r="G26" s="46">
        <f>$E$26</f>
        <v>0</v>
      </c>
      <c r="H26" s="46">
        <f>$E$26</f>
        <v>0</v>
      </c>
      <c r="I26" s="46">
        <f t="shared" ref="I26:J26" si="4">$E$26</f>
        <v>0</v>
      </c>
      <c r="J26" s="46">
        <f t="shared" si="4"/>
        <v>0</v>
      </c>
      <c r="K26" s="6"/>
      <c r="M26" s="47"/>
      <c r="P26" s="6"/>
    </row>
    <row r="27" spans="1:16" ht="18.600000000000001">
      <c r="A27" s="6"/>
      <c r="B27" s="48"/>
      <c r="C27" s="49"/>
      <c r="D27" s="50"/>
      <c r="E27" s="51"/>
      <c r="F27" s="52"/>
      <c r="G27" s="52"/>
      <c r="H27" s="52"/>
      <c r="I27" s="52"/>
      <c r="J27" s="52"/>
      <c r="K27" s="6"/>
      <c r="L27" s="6"/>
      <c r="M27" s="6"/>
      <c r="N27" s="6"/>
      <c r="O27" s="6"/>
      <c r="P27" s="6"/>
    </row>
    <row r="28" spans="1:16" ht="18.600000000000001">
      <c r="A28" s="6"/>
      <c r="B28" s="43" t="s">
        <v>36</v>
      </c>
      <c r="C28" s="44"/>
      <c r="D28" s="45" t="s">
        <v>35</v>
      </c>
      <c r="E28" s="2"/>
      <c r="F28" s="46">
        <f>$E$28</f>
        <v>0</v>
      </c>
      <c r="G28" s="46">
        <f t="shared" ref="G28:J28" si="5">$E$28</f>
        <v>0</v>
      </c>
      <c r="H28" s="46">
        <f t="shared" si="5"/>
        <v>0</v>
      </c>
      <c r="I28" s="46">
        <f t="shared" si="5"/>
        <v>0</v>
      </c>
      <c r="J28" s="46">
        <f t="shared" si="5"/>
        <v>0</v>
      </c>
      <c r="K28" s="6"/>
      <c r="M28" s="47"/>
      <c r="P28" s="6"/>
    </row>
    <row r="29" spans="1:16">
      <c r="A29" s="6"/>
      <c r="B29" s="6"/>
      <c r="C29" s="6"/>
      <c r="D29" s="6"/>
      <c r="E29" s="53"/>
      <c r="F29" s="53"/>
      <c r="G29" s="53"/>
      <c r="H29" s="53"/>
      <c r="I29" s="53"/>
      <c r="J29" s="53"/>
      <c r="K29" s="6"/>
      <c r="M29" s="47"/>
      <c r="P29" s="6"/>
    </row>
    <row r="30" spans="1:16" ht="18.600000000000001">
      <c r="A30" s="6"/>
      <c r="B30" s="43" t="s">
        <v>37</v>
      </c>
      <c r="C30" s="44"/>
      <c r="D30" s="45" t="s">
        <v>35</v>
      </c>
      <c r="E30" s="46">
        <f>E35+E40</f>
        <v>0</v>
      </c>
      <c r="F30" s="46">
        <f>F35+F40</f>
        <v>0</v>
      </c>
      <c r="G30" s="46">
        <f t="shared" ref="G30:J30" si="6">G35+G40</f>
        <v>0</v>
      </c>
      <c r="H30" s="46">
        <f t="shared" si="6"/>
        <v>0</v>
      </c>
      <c r="I30" s="46">
        <f t="shared" si="6"/>
        <v>0</v>
      </c>
      <c r="J30" s="46">
        <f t="shared" si="6"/>
        <v>0</v>
      </c>
      <c r="K30" s="6"/>
      <c r="M30" s="47"/>
      <c r="P30" s="6"/>
    </row>
    <row r="31" spans="1:16">
      <c r="A31" s="6"/>
      <c r="B31" s="6"/>
      <c r="C31" s="6"/>
      <c r="D31" s="6"/>
      <c r="E31" s="53"/>
      <c r="F31" s="53"/>
      <c r="G31" s="53"/>
      <c r="H31" s="53"/>
      <c r="I31" s="53"/>
      <c r="J31" s="53"/>
      <c r="K31" s="6"/>
      <c r="M31" s="47"/>
      <c r="P31" s="6"/>
    </row>
    <row r="32" spans="1:16">
      <c r="A32" s="6"/>
      <c r="B32" s="54"/>
      <c r="C32" s="55" t="s">
        <v>38</v>
      </c>
      <c r="D32" s="54"/>
      <c r="E32" s="54"/>
      <c r="F32" s="54"/>
      <c r="G32" s="54"/>
      <c r="H32" s="54"/>
      <c r="I32" s="54"/>
      <c r="J32" s="54"/>
      <c r="K32" s="6"/>
      <c r="M32" s="47"/>
      <c r="P32" s="6"/>
    </row>
    <row r="33" spans="1:16">
      <c r="A33" s="6"/>
      <c r="B33" s="6"/>
      <c r="C33" s="56" t="s">
        <v>39</v>
      </c>
      <c r="D33" s="57" t="s">
        <v>35</v>
      </c>
      <c r="E33" s="2"/>
      <c r="F33" s="58">
        <f>E33</f>
        <v>0</v>
      </c>
      <c r="G33" s="58">
        <f>F33</f>
        <v>0</v>
      </c>
      <c r="H33" s="58">
        <f t="shared" ref="H33:J33" si="7">G33</f>
        <v>0</v>
      </c>
      <c r="I33" s="58">
        <f t="shared" si="7"/>
        <v>0</v>
      </c>
      <c r="J33" s="58">
        <f t="shared" si="7"/>
        <v>0</v>
      </c>
      <c r="K33" s="6"/>
      <c r="M33" s="47"/>
      <c r="P33" s="6"/>
    </row>
    <row r="34" spans="1:16">
      <c r="A34" s="6"/>
      <c r="B34" s="6"/>
      <c r="C34" s="56" t="s">
        <v>40</v>
      </c>
      <c r="D34" s="57" t="s">
        <v>35</v>
      </c>
      <c r="E34" s="2"/>
      <c r="F34" s="58">
        <f>$E$34*(F14/$E$14)</f>
        <v>0</v>
      </c>
      <c r="G34" s="58">
        <f>$E$34*(G14/$E$14)</f>
        <v>0</v>
      </c>
      <c r="H34" s="58">
        <f>$E$34*(H14/$E$14)</f>
        <v>0</v>
      </c>
      <c r="I34" s="58">
        <f t="shared" ref="I34:J34" si="8">$E$34*(I14/$E$14)</f>
        <v>0</v>
      </c>
      <c r="J34" s="58">
        <f t="shared" si="8"/>
        <v>0</v>
      </c>
      <c r="K34" s="6"/>
      <c r="M34" s="47"/>
      <c r="P34" s="6"/>
    </row>
    <row r="35" spans="1:16">
      <c r="A35" s="6"/>
      <c r="B35" s="6"/>
      <c r="C35" s="56" t="s">
        <v>41</v>
      </c>
      <c r="D35" s="57" t="s">
        <v>35</v>
      </c>
      <c r="E35" s="59">
        <f>E33+E34</f>
        <v>0</v>
      </c>
      <c r="F35" s="59">
        <f t="shared" ref="F35:J35" si="9">F33+F34</f>
        <v>0</v>
      </c>
      <c r="G35" s="59">
        <f t="shared" si="9"/>
        <v>0</v>
      </c>
      <c r="H35" s="59">
        <f t="shared" si="9"/>
        <v>0</v>
      </c>
      <c r="I35" s="59">
        <f t="shared" si="9"/>
        <v>0</v>
      </c>
      <c r="J35" s="59">
        <f t="shared" si="9"/>
        <v>0</v>
      </c>
      <c r="K35" s="6"/>
      <c r="M35" s="47"/>
      <c r="P35" s="6"/>
    </row>
    <row r="36" spans="1:16">
      <c r="A36" s="6"/>
      <c r="B36" s="6"/>
      <c r="C36" s="6"/>
      <c r="D36" s="6"/>
      <c r="E36" s="6"/>
      <c r="F36" s="6"/>
      <c r="G36" s="6"/>
      <c r="H36" s="6"/>
      <c r="I36" s="6"/>
      <c r="J36" s="6"/>
      <c r="K36" s="6"/>
      <c r="M36" s="47"/>
      <c r="P36" s="6"/>
    </row>
    <row r="37" spans="1:16">
      <c r="A37" s="6"/>
      <c r="B37" s="54"/>
      <c r="C37" s="55" t="s">
        <v>42</v>
      </c>
      <c r="D37" s="6"/>
      <c r="E37" s="6"/>
      <c r="F37" s="6"/>
      <c r="G37" s="6"/>
      <c r="H37" s="6"/>
      <c r="I37" s="6"/>
      <c r="J37" s="6"/>
      <c r="K37" s="6"/>
      <c r="M37" s="47"/>
      <c r="P37" s="6"/>
    </row>
    <row r="38" spans="1:16">
      <c r="A38" s="6"/>
      <c r="B38" s="6"/>
      <c r="C38" s="56" t="s">
        <v>39</v>
      </c>
      <c r="D38" s="57" t="s">
        <v>35</v>
      </c>
      <c r="E38" s="2"/>
      <c r="F38" s="58">
        <f>E38</f>
        <v>0</v>
      </c>
      <c r="G38" s="58">
        <f>F38</f>
        <v>0</v>
      </c>
      <c r="H38" s="58">
        <f t="shared" ref="H38:J38" si="10">G38</f>
        <v>0</v>
      </c>
      <c r="I38" s="58">
        <f t="shared" si="10"/>
        <v>0</v>
      </c>
      <c r="J38" s="58">
        <f t="shared" si="10"/>
        <v>0</v>
      </c>
      <c r="K38" s="6"/>
      <c r="M38" s="47"/>
      <c r="P38" s="6"/>
    </row>
    <row r="39" spans="1:16">
      <c r="A39" s="6"/>
      <c r="B39" s="6"/>
      <c r="C39" s="56" t="s">
        <v>40</v>
      </c>
      <c r="D39" s="60" t="s">
        <v>35</v>
      </c>
      <c r="E39" s="2"/>
      <c r="F39" s="58">
        <f>$E$39*(F15/$E$15)</f>
        <v>0</v>
      </c>
      <c r="G39" s="58">
        <f>$E$39*(G15/$E$15)</f>
        <v>0</v>
      </c>
      <c r="H39" s="58">
        <f>$E$39*(H15/$E$15)</f>
        <v>0</v>
      </c>
      <c r="I39" s="58">
        <f t="shared" ref="I39:J39" si="11">$E$39*(I15/$E$15)</f>
        <v>0</v>
      </c>
      <c r="J39" s="58">
        <f t="shared" si="11"/>
        <v>0</v>
      </c>
      <c r="K39" s="6"/>
      <c r="M39" s="47"/>
      <c r="P39" s="6"/>
    </row>
    <row r="40" spans="1:16">
      <c r="A40" s="6"/>
      <c r="B40" s="6"/>
      <c r="C40" s="56" t="s">
        <v>41</v>
      </c>
      <c r="D40" s="60" t="s">
        <v>35</v>
      </c>
      <c r="E40" s="59">
        <f>E38+E39</f>
        <v>0</v>
      </c>
      <c r="F40" s="59">
        <f t="shared" ref="F40:J40" si="12">F38+F39</f>
        <v>0</v>
      </c>
      <c r="G40" s="59">
        <f t="shared" si="12"/>
        <v>0</v>
      </c>
      <c r="H40" s="59">
        <f t="shared" si="12"/>
        <v>0</v>
      </c>
      <c r="I40" s="59">
        <f t="shared" si="12"/>
        <v>0</v>
      </c>
      <c r="J40" s="59">
        <f t="shared" si="12"/>
        <v>0</v>
      </c>
      <c r="K40" s="6"/>
      <c r="M40" s="47"/>
      <c r="P40" s="6"/>
    </row>
    <row r="41" spans="1:16">
      <c r="A41" s="6"/>
      <c r="B41" s="6"/>
      <c r="C41" s="6"/>
      <c r="D41" s="61"/>
      <c r="E41" s="53"/>
      <c r="F41" s="53"/>
      <c r="G41" s="53"/>
      <c r="H41" s="53"/>
      <c r="I41" s="53"/>
      <c r="J41" s="53"/>
      <c r="K41" s="6"/>
      <c r="M41" s="47"/>
      <c r="P41" s="6"/>
    </row>
    <row r="42" spans="1:16" ht="18.600000000000001">
      <c r="A42" s="6"/>
      <c r="B42" s="62" t="s">
        <v>43</v>
      </c>
      <c r="C42" s="63"/>
      <c r="D42" s="64" t="s">
        <v>35</v>
      </c>
      <c r="E42" s="65">
        <f t="shared" ref="E42:J42" si="13">IF(E47&gt;0,E47,E48)</f>
        <v>0</v>
      </c>
      <c r="F42" s="65">
        <f t="shared" si="13"/>
        <v>0</v>
      </c>
      <c r="G42" s="65">
        <f t="shared" si="13"/>
        <v>0</v>
      </c>
      <c r="H42" s="65">
        <f t="shared" si="13"/>
        <v>0</v>
      </c>
      <c r="I42" s="65">
        <f t="shared" si="13"/>
        <v>0</v>
      </c>
      <c r="J42" s="65">
        <f t="shared" si="13"/>
        <v>0</v>
      </c>
      <c r="K42" s="6"/>
      <c r="M42" s="47"/>
      <c r="P42" s="6"/>
    </row>
    <row r="43" spans="1:16">
      <c r="A43" s="6"/>
      <c r="B43" s="6"/>
      <c r="C43" s="6"/>
      <c r="D43" s="61"/>
      <c r="E43" s="66"/>
      <c r="F43" s="66"/>
      <c r="G43" s="53"/>
      <c r="H43" s="53"/>
      <c r="I43" s="53"/>
      <c r="J43" s="53"/>
      <c r="K43" s="6"/>
      <c r="M43" s="47"/>
      <c r="P43" s="6"/>
    </row>
    <row r="44" spans="1:16">
      <c r="A44" s="6"/>
      <c r="B44" s="6"/>
      <c r="C44" s="2" t="s">
        <v>44</v>
      </c>
      <c r="D44" s="61"/>
      <c r="E44" s="2"/>
      <c r="F44" s="66"/>
      <c r="G44" s="53"/>
      <c r="H44" s="53"/>
      <c r="I44" s="53"/>
      <c r="J44" s="53"/>
      <c r="K44" s="6"/>
      <c r="M44" s="47"/>
      <c r="P44" s="6"/>
    </row>
    <row r="45" spans="1:16">
      <c r="A45" s="6"/>
      <c r="B45" s="6"/>
      <c r="C45" s="6"/>
      <c r="D45" s="61"/>
      <c r="E45" s="66"/>
      <c r="F45" s="66"/>
      <c r="G45" s="53"/>
      <c r="H45" s="53"/>
      <c r="I45" s="53"/>
      <c r="J45" s="53"/>
      <c r="K45" s="6"/>
      <c r="M45" s="47"/>
      <c r="P45" s="6"/>
    </row>
    <row r="46" spans="1:16">
      <c r="A46" s="6"/>
      <c r="B46" s="6"/>
      <c r="C46" s="67" t="s">
        <v>45</v>
      </c>
      <c r="D46" s="61"/>
      <c r="E46" s="66"/>
      <c r="F46" s="53"/>
      <c r="G46" s="53"/>
      <c r="H46" s="53"/>
      <c r="I46" s="53"/>
      <c r="J46" s="53"/>
      <c r="K46" s="6"/>
      <c r="M46" s="47"/>
      <c r="P46" s="6"/>
    </row>
    <row r="47" spans="1:16">
      <c r="A47" s="6"/>
      <c r="B47" s="6"/>
      <c r="C47" s="56" t="s">
        <v>46</v>
      </c>
      <c r="D47" s="60" t="s">
        <v>35</v>
      </c>
      <c r="E47" s="68">
        <f>IF(C47=C44,E44,0)</f>
        <v>0</v>
      </c>
      <c r="F47" s="58">
        <f>E47</f>
        <v>0</v>
      </c>
      <c r="G47" s="58">
        <f t="shared" ref="G47:J47" si="14">F47</f>
        <v>0</v>
      </c>
      <c r="H47" s="58">
        <f t="shared" si="14"/>
        <v>0</v>
      </c>
      <c r="I47" s="58">
        <f t="shared" si="14"/>
        <v>0</v>
      </c>
      <c r="J47" s="58">
        <f t="shared" si="14"/>
        <v>0</v>
      </c>
      <c r="K47" s="6"/>
      <c r="M47" s="47"/>
      <c r="P47" s="6"/>
    </row>
    <row r="48" spans="1:16">
      <c r="A48" s="6"/>
      <c r="B48" s="6"/>
      <c r="C48" s="56" t="s">
        <v>44</v>
      </c>
      <c r="D48" s="60" t="s">
        <v>35</v>
      </c>
      <c r="E48" s="68">
        <f>IF(C48=C44,E44,0)</f>
        <v>0</v>
      </c>
      <c r="F48" s="58">
        <f>E48*(1+$O$7)</f>
        <v>0</v>
      </c>
      <c r="G48" s="58">
        <f>F48*(1+$O$7)</f>
        <v>0</v>
      </c>
      <c r="H48" s="58">
        <f>G48*(1+$O$7)</f>
        <v>0</v>
      </c>
      <c r="I48" s="58">
        <f t="shared" ref="I48" si="15">H48*(1+$O$7)</f>
        <v>0</v>
      </c>
      <c r="J48" s="58">
        <f t="shared" ref="J48" si="16">I48*(1+$O$7)</f>
        <v>0</v>
      </c>
      <c r="K48" s="6"/>
      <c r="M48" s="47"/>
      <c r="P48" s="6"/>
    </row>
    <row r="49" spans="1:16">
      <c r="A49" s="6"/>
      <c r="B49" s="6"/>
      <c r="C49" s="6"/>
      <c r="D49" s="6"/>
      <c r="E49" s="25"/>
      <c r="F49" s="6"/>
      <c r="G49" s="6"/>
      <c r="H49" s="6"/>
      <c r="I49" s="6"/>
      <c r="J49" s="6"/>
      <c r="K49" s="6"/>
      <c r="M49" s="47"/>
      <c r="P49" s="6"/>
    </row>
    <row r="50" spans="1:16">
      <c r="A50" s="6"/>
      <c r="B50" s="69" t="s">
        <v>47</v>
      </c>
      <c r="C50" s="69"/>
      <c r="D50" s="70"/>
      <c r="E50" s="46">
        <f t="shared" ref="E50:J50" si="17">E26+E28+E30+E42</f>
        <v>0</v>
      </c>
      <c r="F50" s="46">
        <f t="shared" si="17"/>
        <v>0</v>
      </c>
      <c r="G50" s="46">
        <f t="shared" si="17"/>
        <v>0</v>
      </c>
      <c r="H50" s="46">
        <f t="shared" si="17"/>
        <v>0</v>
      </c>
      <c r="I50" s="46">
        <f t="shared" si="17"/>
        <v>0</v>
      </c>
      <c r="J50" s="46">
        <f t="shared" si="17"/>
        <v>0</v>
      </c>
      <c r="K50" s="6"/>
      <c r="M50" s="47"/>
      <c r="P50" s="6"/>
    </row>
    <row r="51" spans="1:16">
      <c r="A51" s="6"/>
      <c r="B51" s="101" t="s">
        <v>48</v>
      </c>
      <c r="C51" s="102"/>
      <c r="D51" s="71"/>
      <c r="E51" s="72">
        <v>0.03</v>
      </c>
      <c r="F51" s="57">
        <v>1</v>
      </c>
      <c r="G51" s="57">
        <v>2</v>
      </c>
      <c r="H51" s="57">
        <v>3</v>
      </c>
      <c r="I51" s="57">
        <v>4</v>
      </c>
      <c r="J51" s="57">
        <v>5</v>
      </c>
      <c r="K51" s="6"/>
      <c r="P51" s="6"/>
    </row>
    <row r="52" spans="1:16">
      <c r="A52" s="6"/>
      <c r="B52" s="69" t="s">
        <v>49</v>
      </c>
      <c r="C52" s="69"/>
      <c r="D52" s="70"/>
      <c r="E52" s="45"/>
      <c r="F52" s="46">
        <f>F50/((1+$E$51)^(F51))</f>
        <v>0</v>
      </c>
      <c r="G52" s="46">
        <f t="shared" ref="G52:J52" si="18">G50/((1+$E$51)^(G51))</f>
        <v>0</v>
      </c>
      <c r="H52" s="46">
        <f t="shared" si="18"/>
        <v>0</v>
      </c>
      <c r="I52" s="46">
        <f t="shared" si="18"/>
        <v>0</v>
      </c>
      <c r="J52" s="46">
        <f t="shared" si="18"/>
        <v>0</v>
      </c>
      <c r="K52" s="6"/>
      <c r="P52" s="6"/>
    </row>
    <row r="53" spans="1:16">
      <c r="A53" s="6"/>
      <c r="B53" s="103" t="s">
        <v>50</v>
      </c>
      <c r="C53" s="104"/>
      <c r="D53" s="57" t="s">
        <v>51</v>
      </c>
      <c r="E53" s="73"/>
      <c r="F53" s="74">
        <f>F52*F13</f>
        <v>0</v>
      </c>
      <c r="G53" s="74">
        <f>G52*G13</f>
        <v>0</v>
      </c>
      <c r="H53" s="74">
        <f>H52*H13</f>
        <v>0</v>
      </c>
      <c r="I53" s="74">
        <f>I52*I13</f>
        <v>0</v>
      </c>
      <c r="J53" s="74">
        <f>J52*J13</f>
        <v>0</v>
      </c>
      <c r="K53" s="6"/>
      <c r="P53" s="6"/>
    </row>
    <row r="54" spans="1:16">
      <c r="A54" s="6"/>
      <c r="B54" s="101" t="s">
        <v>52</v>
      </c>
      <c r="C54" s="102"/>
      <c r="D54" s="57" t="s">
        <v>51</v>
      </c>
      <c r="E54" s="75">
        <f>SUM(F53:J53)</f>
        <v>0</v>
      </c>
      <c r="F54" s="6"/>
      <c r="G54" s="6"/>
      <c r="H54" s="6"/>
      <c r="I54" s="6"/>
      <c r="J54" s="6"/>
      <c r="K54" s="6"/>
      <c r="N54" s="76"/>
      <c r="P54" s="6"/>
    </row>
    <row r="55" spans="1:16">
      <c r="A55" s="6"/>
      <c r="B55" s="77" t="s">
        <v>53</v>
      </c>
      <c r="C55" s="77"/>
      <c r="D55" s="78" t="s">
        <v>35</v>
      </c>
      <c r="E55" s="65" t="str">
        <f>IFERROR(E54/SUM(F13:J13),"")</f>
        <v/>
      </c>
      <c r="F55" s="6"/>
      <c r="G55" s="6"/>
      <c r="H55" s="6"/>
      <c r="I55" s="6"/>
      <c r="J55" s="6"/>
      <c r="K55" s="6"/>
      <c r="P55" s="6"/>
    </row>
    <row r="56" spans="1:16">
      <c r="A56" s="6"/>
      <c r="B56" s="6"/>
      <c r="C56" s="6"/>
      <c r="D56" s="6"/>
      <c r="E56" s="25"/>
      <c r="F56" s="6"/>
      <c r="G56" s="6"/>
      <c r="H56" s="6"/>
      <c r="I56" s="6"/>
      <c r="J56" s="6"/>
      <c r="K56" s="6"/>
      <c r="P56" s="6"/>
    </row>
    <row r="57" spans="1:16">
      <c r="A57" s="6"/>
      <c r="B57" s="6" t="s">
        <v>54</v>
      </c>
      <c r="C57" s="6"/>
      <c r="D57" s="10" t="s">
        <v>55</v>
      </c>
      <c r="E57" s="3"/>
      <c r="F57" s="6"/>
      <c r="G57" s="6"/>
      <c r="H57" s="6"/>
      <c r="I57" s="6"/>
      <c r="J57" s="6"/>
      <c r="K57" s="6"/>
      <c r="P57" s="6"/>
    </row>
    <row r="58" spans="1:16">
      <c r="A58" s="6"/>
      <c r="B58" s="79" t="s">
        <v>56</v>
      </c>
      <c r="C58" s="79"/>
      <c r="D58" s="80"/>
      <c r="E58" s="81">
        <f>(E26+E28+E30+E42)*(1+(E57))</f>
        <v>0</v>
      </c>
      <c r="F58" s="81">
        <f>(F26+F28+F30+F42)*(1+($E$57))</f>
        <v>0</v>
      </c>
      <c r="G58" s="81">
        <f>(G26+G28+G30+G42)*(1+($E$57))</f>
        <v>0</v>
      </c>
      <c r="H58" s="81">
        <f>(H26+H28+H30+H42)*(1+($E$57))</f>
        <v>0</v>
      </c>
      <c r="I58" s="81">
        <f>(I26+I28+I30+I42)*(1+($E$57))</f>
        <v>0</v>
      </c>
      <c r="J58" s="81">
        <f>(J26+J28+J30+J42)*(1+($E$57))</f>
        <v>0</v>
      </c>
      <c r="K58" s="6"/>
      <c r="P58" s="6"/>
    </row>
    <row r="59" spans="1:16">
      <c r="A59" s="6"/>
      <c r="B59" s="105" t="s">
        <v>48</v>
      </c>
      <c r="C59" s="106"/>
      <c r="D59" s="82"/>
      <c r="E59" s="83">
        <v>0.03</v>
      </c>
      <c r="F59" s="84">
        <v>1</v>
      </c>
      <c r="G59" s="84">
        <v>2</v>
      </c>
      <c r="H59" s="84">
        <v>3</v>
      </c>
      <c r="I59" s="84">
        <v>4</v>
      </c>
      <c r="J59" s="84">
        <v>5</v>
      </c>
      <c r="K59" s="6"/>
      <c r="P59" s="6"/>
    </row>
    <row r="60" spans="1:16">
      <c r="A60" s="6"/>
      <c r="B60" s="79" t="s">
        <v>57</v>
      </c>
      <c r="C60" s="79"/>
      <c r="D60" s="80"/>
      <c r="E60" s="85"/>
      <c r="F60" s="81">
        <f>F58/(1+$E$59)^(F59)</f>
        <v>0</v>
      </c>
      <c r="G60" s="81">
        <f t="shared" ref="G60:J60" si="19">G58/(1+$E$59)^(G59)</f>
        <v>0</v>
      </c>
      <c r="H60" s="81">
        <f t="shared" si="19"/>
        <v>0</v>
      </c>
      <c r="I60" s="81">
        <f t="shared" si="19"/>
        <v>0</v>
      </c>
      <c r="J60" s="81">
        <f t="shared" si="19"/>
        <v>0</v>
      </c>
      <c r="K60" s="6"/>
      <c r="P60" s="6"/>
    </row>
    <row r="61" spans="1:16">
      <c r="A61" s="6"/>
      <c r="B61" s="103" t="s">
        <v>58</v>
      </c>
      <c r="C61" s="104"/>
      <c r="D61" s="57" t="s">
        <v>51</v>
      </c>
      <c r="E61" s="73"/>
      <c r="F61" s="74">
        <f>F60*F13</f>
        <v>0</v>
      </c>
      <c r="G61" s="74">
        <f>G60*G13</f>
        <v>0</v>
      </c>
      <c r="H61" s="74">
        <f>H60*H13</f>
        <v>0</v>
      </c>
      <c r="I61" s="74">
        <f>I60*I13</f>
        <v>0</v>
      </c>
      <c r="J61" s="74">
        <f>J60*J13</f>
        <v>0</v>
      </c>
      <c r="K61" s="6"/>
      <c r="P61" s="6"/>
    </row>
    <row r="62" spans="1:16">
      <c r="A62" s="6"/>
      <c r="B62" s="101" t="s">
        <v>59</v>
      </c>
      <c r="C62" s="102"/>
      <c r="D62" s="57" t="s">
        <v>51</v>
      </c>
      <c r="E62" s="75">
        <f>SUM(F61:J61)</f>
        <v>0</v>
      </c>
      <c r="F62" s="6"/>
      <c r="G62" s="6"/>
      <c r="H62" s="6"/>
      <c r="I62" s="6"/>
      <c r="J62" s="6"/>
      <c r="K62" s="6"/>
      <c r="P62" s="6"/>
    </row>
    <row r="63" spans="1:16" ht="21">
      <c r="A63" s="6"/>
      <c r="B63" s="86" t="s">
        <v>60</v>
      </c>
      <c r="C63" s="86"/>
      <c r="D63" s="87" t="s">
        <v>35</v>
      </c>
      <c r="E63" s="88" t="str">
        <f>IFERROR(E62/SUM(F13:J13),"")</f>
        <v/>
      </c>
      <c r="F63" s="6"/>
      <c r="G63" s="6"/>
      <c r="H63" s="6"/>
      <c r="I63" s="6"/>
      <c r="J63" s="6"/>
      <c r="K63" s="6"/>
      <c r="P63" s="6"/>
    </row>
    <row r="64" spans="1:16">
      <c r="A64" s="6"/>
      <c r="B64" s="6"/>
      <c r="C64" s="6"/>
      <c r="D64" s="6"/>
      <c r="E64" s="25"/>
      <c r="F64" s="6"/>
      <c r="G64" s="6"/>
      <c r="H64" s="6"/>
      <c r="I64" s="6"/>
      <c r="J64" s="6"/>
      <c r="K64" s="6"/>
      <c r="P64" s="6"/>
    </row>
    <row r="65" spans="1:16">
      <c r="A65" s="6"/>
      <c r="B65" s="6"/>
      <c r="C65" s="6"/>
      <c r="D65" s="6"/>
      <c r="E65" s="25"/>
      <c r="F65" s="6"/>
      <c r="G65" s="6"/>
      <c r="H65" s="6"/>
      <c r="I65" s="6"/>
      <c r="J65" s="6"/>
      <c r="K65" s="6"/>
      <c r="P65" s="6"/>
    </row>
    <row r="66" spans="1:16" ht="18.600000000000001">
      <c r="A66" s="6"/>
      <c r="B66" s="14" t="s">
        <v>61</v>
      </c>
      <c r="C66" s="6"/>
      <c r="D66" s="6"/>
      <c r="E66" s="6"/>
      <c r="F66" s="6"/>
      <c r="G66" s="6"/>
      <c r="H66" s="6"/>
      <c r="I66" s="6"/>
      <c r="J66" s="6"/>
      <c r="K66" s="25"/>
      <c r="L66" s="6"/>
      <c r="M66" s="6"/>
      <c r="N66" s="6"/>
      <c r="O66" s="6"/>
      <c r="P66" s="6"/>
    </row>
    <row r="67" spans="1:16">
      <c r="A67" s="6"/>
      <c r="B67" s="6"/>
      <c r="C67" s="6"/>
      <c r="D67" s="6"/>
      <c r="E67" s="6"/>
      <c r="F67" s="6"/>
      <c r="G67" s="6"/>
      <c r="H67" s="6"/>
      <c r="I67" s="6"/>
      <c r="J67" s="6"/>
      <c r="K67" s="25"/>
      <c r="L67" s="6"/>
      <c r="M67" s="6"/>
      <c r="N67" s="6"/>
      <c r="O67" s="6"/>
      <c r="P67" s="6"/>
    </row>
    <row r="68" spans="1:16">
      <c r="A68" s="6"/>
      <c r="B68" s="6"/>
      <c r="C68" s="6"/>
      <c r="D68" s="6"/>
      <c r="E68" s="6"/>
      <c r="F68" s="6"/>
      <c r="G68" s="6"/>
      <c r="H68" s="6"/>
      <c r="I68" s="6"/>
      <c r="J68" s="6"/>
      <c r="K68" s="25"/>
      <c r="L68" s="6"/>
      <c r="M68" s="6"/>
      <c r="N68" s="6"/>
      <c r="O68" s="6"/>
      <c r="P68" s="6"/>
    </row>
    <row r="69" spans="1:16">
      <c r="A69" s="6"/>
      <c r="B69" s="6"/>
      <c r="C69" s="6"/>
      <c r="D69" s="6"/>
      <c r="E69" s="6"/>
      <c r="F69" s="6"/>
      <c r="G69" s="6"/>
      <c r="H69" s="6"/>
      <c r="I69" s="6"/>
      <c r="J69" s="6"/>
      <c r="K69" s="25"/>
      <c r="L69" s="6"/>
      <c r="M69" s="6"/>
      <c r="N69" s="6"/>
      <c r="O69" s="6"/>
      <c r="P69" s="6"/>
    </row>
    <row r="70" spans="1:16" ht="18.600000000000001">
      <c r="A70" s="6"/>
      <c r="B70" s="6"/>
      <c r="C70" s="6"/>
      <c r="D70" s="94"/>
      <c r="E70" s="94"/>
      <c r="F70" s="6"/>
      <c r="G70" s="4"/>
      <c r="H70" s="89"/>
      <c r="I70" s="89"/>
      <c r="J70" s="89"/>
      <c r="K70" s="89"/>
      <c r="L70" s="89"/>
      <c r="M70" s="89"/>
      <c r="N70" s="89"/>
      <c r="O70" s="49"/>
      <c r="P70" s="6"/>
    </row>
    <row r="71" spans="1:16" ht="18.600000000000001">
      <c r="A71" s="6"/>
      <c r="B71" s="6"/>
      <c r="C71" s="6"/>
      <c r="D71" s="90" t="s">
        <v>62</v>
      </c>
      <c r="E71" s="90"/>
      <c r="F71" s="14"/>
      <c r="G71" s="91" t="s">
        <v>63</v>
      </c>
      <c r="H71" s="92"/>
      <c r="I71" s="92"/>
      <c r="J71" s="92"/>
      <c r="O71" s="93"/>
      <c r="P71" s="6"/>
    </row>
    <row r="72" spans="1:16" ht="18.600000000000001">
      <c r="A72" s="6"/>
      <c r="B72" s="6"/>
      <c r="C72" s="6"/>
      <c r="D72" s="14"/>
      <c r="E72" s="18"/>
      <c r="F72" s="14"/>
      <c r="G72" s="14"/>
      <c r="H72" s="14"/>
      <c r="I72" s="14"/>
      <c r="J72" s="14"/>
      <c r="K72" s="6"/>
      <c r="P72" s="6"/>
    </row>
    <row r="73" spans="1:16" ht="18.600000000000001">
      <c r="D73" s="15"/>
      <c r="E73" s="15"/>
      <c r="F73" s="15"/>
      <c r="G73" s="15"/>
      <c r="H73" s="15"/>
      <c r="I73" s="15"/>
      <c r="J73" s="15"/>
    </row>
    <row r="74" spans="1:16" ht="18.600000000000001">
      <c r="D74" s="15"/>
      <c r="E74" s="15"/>
      <c r="F74" s="15"/>
      <c r="G74" s="15"/>
      <c r="H74" s="15"/>
      <c r="I74" s="15"/>
      <c r="J74" s="15"/>
    </row>
    <row r="75" spans="1:16">
      <c r="K75" s="5"/>
    </row>
    <row r="76" spans="1:16">
      <c r="K76" s="5"/>
    </row>
    <row r="77" spans="1:16">
      <c r="K77" s="5"/>
    </row>
    <row r="78" spans="1:16">
      <c r="K78" s="5"/>
    </row>
    <row r="79" spans="1:16">
      <c r="K79" s="5"/>
    </row>
    <row r="80" spans="1:16">
      <c r="K80" s="5"/>
    </row>
    <row r="81" spans="11:11">
      <c r="K81" s="5"/>
    </row>
    <row r="82" spans="11:11">
      <c r="K82" s="5"/>
    </row>
  </sheetData>
  <sheetProtection algorithmName="SHA-512" hashValue="IziyFXraZ4vaZt+Dne1JQYBTkdsGd9v0ARqLZP19yXEOlsiwXKSuoBK8m5WY42mn1cFCuxXk5iYAj7tMg8X1Tw==" saltValue="VB6W7Um/bHPfY3WUBJmT8Q==" spinCount="100000" sheet="1" objects="1" scenarios="1"/>
  <mergeCells count="12">
    <mergeCell ref="D70:E70"/>
    <mergeCell ref="B3:K3"/>
    <mergeCell ref="B4:K4"/>
    <mergeCell ref="B5:K5"/>
    <mergeCell ref="D7:J7"/>
    <mergeCell ref="E19:J24"/>
    <mergeCell ref="B51:C51"/>
    <mergeCell ref="B53:C53"/>
    <mergeCell ref="B54:C54"/>
    <mergeCell ref="B59:C59"/>
    <mergeCell ref="B61:C61"/>
    <mergeCell ref="B62:C62"/>
  </mergeCells>
  <dataValidations count="10">
    <dataValidation allowBlank="1" showInputMessage="1" showErrorMessage="1" prompt="Input the committed VAT rate of the offered generation capacity. (12% for non-RE, 0% for RE generation, and in between for portfolio mix with RE)." sqref="E57" xr:uid="{ABC4614C-DFF2-430A-94AF-28E5DEF59C04}"/>
    <dataValidation allowBlank="1" showInputMessage="1" showErrorMessage="1" prompt="Input the commited Fuel Fee in PhP/kWh, in 4 decimal places. This shall be supported by a written explanation submitted togther with this Financial Form on how the Fuel Fee is arrived using an indexation formula." sqref="E47:E48 E44" xr:uid="{0506FDEC-7072-4CC2-8CCD-9A590E30D514}"/>
    <dataValidation allowBlank="1" showInputMessage="1" showErrorMessage="1" prompt="Input escalating component of VOM in Php/kWh, in 4 decimal places." sqref="E39" xr:uid="{E3983E41-7F16-43D3-8454-D2DBF7BA3156}"/>
    <dataValidation allowBlank="1" showInputMessage="1" showErrorMessage="1" prompt="Input non-escalating VOM in Php/kWh, in 4 decimal places." sqref="E38" xr:uid="{C6168DFC-BF57-4177-AEAB-2EAD1C3A6C5C}"/>
    <dataValidation allowBlank="1" showInputMessage="1" showErrorMessage="1" prompt="Input escalating component of VOM in P/kWh, in 4 decimal places." sqref="E34" xr:uid="{DC37ECFC-C954-4537-88E5-43004D96ECEE}"/>
    <dataValidation allowBlank="1" showInputMessage="1" showErrorMessage="1" prompt="Input non-escalating VOM in P/kWh, in 4 decimal places." sqref="E33" xr:uid="{8C4A5993-5119-4289-9685-7A56F6847C84}"/>
    <dataValidation allowBlank="1" showInputMessage="1" showErrorMessage="1" prompt="Input Fixed O&amp;M in PhP/kWH, in 4 decimal places." sqref="E28" xr:uid="{DF90D301-8A46-4884-8621-4490F6A5F2EA}"/>
    <dataValidation allowBlank="1" showInputMessage="1" showErrorMessage="1" prompt="Input CRF in P/kWh in 4 decimal places." sqref="E26" xr:uid="{B56BC43C-CBAB-48FF-B81F-11226C848FFD}"/>
    <dataValidation allowBlank="1" showInputMessage="1" showErrorMessage="1" prompt="Input offered capacity in MW, should be 20MW_x000a_" sqref="D9" xr:uid="{3933B7EB-A227-411C-8EB5-8638B28480C2}"/>
    <dataValidation type="list" allowBlank="1" showInputMessage="1" showErrorMessage="1" prompt="Indicate the Fuel Fee if Fixed for the entire contract or subject to escalation" sqref="C44" xr:uid="{3C294AC8-E83C-46A5-A4E3-8FD7B39FC829}">
      <formula1>$C$47:$C$48</formula1>
    </dataValidation>
  </dataValidations>
  <pageMargins left="0.7" right="0.7" top="0.75" bottom="0.75" header="0.3" footer="0.3"/>
  <pageSetup paperSize="9" scale="51"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John A. Villena</dc:creator>
  <cp:keywords/>
  <dc:description/>
  <cp:lastModifiedBy>Elaine Jo G. Pudadera</cp:lastModifiedBy>
  <cp:revision/>
  <dcterms:created xsi:type="dcterms:W3CDTF">2025-07-14T02:53:35Z</dcterms:created>
  <dcterms:modified xsi:type="dcterms:W3CDTF">2025-08-31T05:15:52Z</dcterms:modified>
  <cp:category/>
  <cp:contentStatus/>
</cp:coreProperties>
</file>